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ens\OneDrive\Documents\LevensPC\Finance\2024-25\AGAR Documents 2024-25\AGAR Final Documents\"/>
    </mc:Choice>
  </mc:AlternateContent>
  <xr:revisionPtr revIDLastSave="0" documentId="8_{2876F90D-D00C-4EB2-8CB7-933B97DE415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Variances" sheetId="1" r:id="rId1"/>
    <sheet name="Sheet1" sheetId="2" r:id="rId2"/>
  </sheets>
  <definedNames>
    <definedName name="_xlnm.Print_Area" localSheetId="0">Variances!$A$1:$O$39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L35" i="1" s="1"/>
  <c r="H32" i="1"/>
  <c r="L32" i="1" s="1"/>
  <c r="H30" i="1"/>
  <c r="K30" i="1" s="1"/>
  <c r="H23" i="1"/>
  <c r="K23" i="1" s="1"/>
  <c r="H21" i="1"/>
  <c r="L21" i="1" s="1"/>
  <c r="H19" i="1"/>
  <c r="L19" i="1" s="1"/>
  <c r="H14" i="1"/>
  <c r="L14" i="1" s="1"/>
  <c r="H12" i="1"/>
  <c r="L12" i="1" s="1"/>
  <c r="G35" i="1"/>
  <c r="M35" i="1" s="1"/>
  <c r="G32" i="1"/>
  <c r="M32" i="1" s="1"/>
  <c r="G30" i="1"/>
  <c r="M30" i="1" s="1"/>
  <c r="G23" i="1"/>
  <c r="M23" i="1" s="1"/>
  <c r="G21" i="1"/>
  <c r="M21" i="1" s="1"/>
  <c r="G19" i="1"/>
  <c r="M19" i="1" s="1"/>
  <c r="G14" i="1"/>
  <c r="M14" i="1" s="1"/>
  <c r="G12" i="1"/>
  <c r="M12" i="1" s="1"/>
  <c r="J12" i="1"/>
  <c r="I12" i="1"/>
  <c r="J35" i="1"/>
  <c r="I35" i="1"/>
  <c r="J32" i="1"/>
  <c r="I32" i="1"/>
  <c r="J30" i="1"/>
  <c r="I30" i="1"/>
  <c r="J23" i="1"/>
  <c r="I23" i="1"/>
  <c r="J21" i="1"/>
  <c r="I21" i="1"/>
  <c r="J19" i="1"/>
  <c r="I19" i="1"/>
  <c r="J14" i="1"/>
  <c r="I14" i="1"/>
  <c r="F28" i="1"/>
  <c r="N10" i="1" s="1"/>
  <c r="D28" i="1"/>
  <c r="N21" i="1" l="1"/>
  <c r="N12" i="1"/>
  <c r="N19" i="1"/>
  <c r="K32" i="1"/>
  <c r="N35" i="1"/>
  <c r="K14" i="1"/>
  <c r="K35" i="1"/>
  <c r="L30" i="1"/>
  <c r="K21" i="1"/>
  <c r="K19" i="1"/>
  <c r="K12" i="1"/>
  <c r="H28" i="1"/>
  <c r="J28" i="1"/>
  <c r="G28" i="1"/>
  <c r="M28" i="1" s="1"/>
  <c r="I28" i="1"/>
  <c r="L23" i="1"/>
  <c r="L28" i="1" l="1"/>
  <c r="K28" i="1"/>
</calcChain>
</file>

<file path=xl/sharedStrings.xml><?xml version="1.0" encoding="utf-8"?>
<sst xmlns="http://schemas.openxmlformats.org/spreadsheetml/2006/main" count="36" uniqueCount="33">
  <si>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</si>
  <si>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</si>
  <si>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</si>
  <si>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</si>
  <si>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</si>
  <si>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</si>
  <si>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</si>
  <si>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</si>
  <si>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</si>
  <si>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</si>
  <si>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t>%</t>
  </si>
  <si>
    <t>Explanation Required?</t>
  </si>
  <si>
    <t xml:space="preserve">Name of smaller authority: </t>
  </si>
  <si>
    <t>2 Precept or Rates and Levies</t>
  </si>
  <si>
    <t>6 All Other Payments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</si>
  <si>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</si>
  <si>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DO NOT OVERWRITE THE BOXES HIGHLIGHTED IN RED/GREEN</t>
  </si>
  <si>
    <t>Please ensure variance explanations are quantified to reduce the variance excluding stated items below the 15% / £500 / £100,000 threshold</t>
  </si>
  <si>
    <t>Is &gt; 15%</t>
  </si>
  <si>
    <t>Is &gt; £100,000</t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</si>
  <si>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</si>
  <si>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t xml:space="preserve">Explanation of variances 2024/25 – pro forma </t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</si>
  <si>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</si>
  <si>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>Decrease in VAT reclaims                   (4,105)</t>
  </si>
  <si>
    <t>Increase in interest received                10,537</t>
  </si>
  <si>
    <t>Increase in grants received                  22,446</t>
  </si>
  <si>
    <t>Increase in receipts from sale of land  165,000</t>
  </si>
  <si>
    <t>Decrease in Project Costs               56,458</t>
  </si>
  <si>
    <t>Decrease in woodland costs              2,000</t>
  </si>
  <si>
    <t>Decrease in asset purchases             1,100</t>
  </si>
  <si>
    <t>Decrease in grants paid                        800</t>
  </si>
  <si>
    <t>Sale of land                                     165,000</t>
  </si>
  <si>
    <t>Reduction in value of land                   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</si>
</sst>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 applyAlignment="1">
      <alignment vertical="center"/>
    </xf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3" fontId="3" fillId="2" borderId="0" xfId="0" applyNumberFormat="1" applyFont="1" applyFill="1" applyBorder="1" applyAlignment="1" applyProtection="1">
      <alignment horizontal="center"/>
      <protection locked="0"/>
    </xf>
    <xf numFmtId="0" fontId="9" fillId="3" borderId="0" xfId="0" applyFont="1" applyFill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topLeftCell="A7" zoomScale="70" zoomScaleNormal="70" workbookViewId="0">
      <selection activeCell="O33" sqref="O33"/>
    </sheetView>
  </sheetViews>
  <sheetFormatPr defaultColWidth="9.109375" defaultRowHeight="13.8" x14ac:dyDescent="0.25"/>
  <cols>
    <col min="1" max="1" width="20.109375" style="2" customWidth="1"/>
    <col min="2" max="2" width="11" style="2" customWidth="1"/>
    <col min="3" max="3" width="32.5546875" style="2" customWidth="1"/>
    <col min="4" max="4" width="9.77734375" style="2" customWidth="1"/>
    <col min="5" max="5" width="3.33203125" style="2" customWidth="1"/>
    <col min="6" max="6" width="10.33203125" style="2" customWidth="1"/>
    <col min="7" max="7" width="11" style="2" customWidth="1"/>
    <col min="8" max="8" width="12.44140625" style="2" customWidth="1"/>
    <col min="9" max="11" width="9.109375" style="2" hidden="1" customWidth="1"/>
    <col min="12" max="12" width="13.33203125" style="2" customWidth="1"/>
    <col min="13" max="13" width="13.88671875" style="2" bestFit="1" customWidth="1"/>
    <col min="14" max="14" width="50.44140625" style="11" bestFit="1" customWidth="1"/>
    <col min="15" max="15" width="44.109375" style="2" customWidth="1"/>
    <col min="16" max="16384" width="9.109375" style="2"/>
  </cols>
  <sheetData>
    <row r="1" spans="1:15" ht="17.399999999999999" x14ac:dyDescent="0.2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8"/>
      <c r="M1" s="8"/>
    </row>
    <row r="2" spans="1:15" ht="15.6" x14ac:dyDescent="0.25">
      <c r="A2" s="23" t="s">
        <v>12</v>
      </c>
      <c r="B2" s="14"/>
      <c r="C2" s="13"/>
      <c r="D2" s="14"/>
      <c r="E2" s="14"/>
      <c r="F2" s="14"/>
      <c r="G2" s="14"/>
      <c r="H2" s="14"/>
      <c r="I2" s="14"/>
      <c r="J2" s="14"/>
      <c r="K2" s="14"/>
      <c r="L2" s="8"/>
      <c r="M2" s="8"/>
    </row>
    <row r="3" spans="1:15" x14ac:dyDescent="0.25">
      <c r="A3" s="1" t="s">
        <v>15</v>
      </c>
    </row>
    <row r="4" spans="1:15" ht="79.5" customHeight="1" x14ac:dyDescent="0.25">
      <c r="A4" s="24" t="s">
        <v>20</v>
      </c>
      <c r="B4" s="25"/>
      <c r="C4" s="25"/>
      <c r="D4" s="25"/>
      <c r="E4" s="25"/>
      <c r="F4" s="25"/>
      <c r="G4" s="25"/>
      <c r="H4" s="25"/>
    </row>
    <row r="5" spans="1:15" x14ac:dyDescent="0.25">
      <c r="A5" s="1" t="s">
        <v>17</v>
      </c>
    </row>
    <row r="6" spans="1:15" x14ac:dyDescent="0.25">
      <c r="A6" s="17"/>
      <c r="D6" s="3"/>
      <c r="F6" s="3"/>
      <c r="O6" s="16"/>
    </row>
    <row r="7" spans="1:15" ht="55.2" x14ac:dyDescent="0.25">
      <c r="D7" s="18">
        <v>2025</v>
      </c>
      <c r="E7" s="16"/>
      <c r="F7" s="18">
        <v>2024</v>
      </c>
      <c r="G7" s="18" t="s">
        <v>0</v>
      </c>
      <c r="H7" s="18" t="s">
        <v>0</v>
      </c>
      <c r="I7" s="18"/>
      <c r="J7" s="18"/>
      <c r="K7" s="18"/>
      <c r="L7" s="29" t="s">
        <v>11</v>
      </c>
      <c r="M7" s="30"/>
      <c r="N7" s="20" t="s">
        <v>16</v>
      </c>
      <c r="O7" s="19" t="s">
        <v>22</v>
      </c>
    </row>
    <row r="8" spans="1:15" x14ac:dyDescent="0.25">
      <c r="D8" s="18" t="s">
        <v>1</v>
      </c>
      <c r="E8" s="16"/>
      <c r="F8" s="18" t="s">
        <v>1</v>
      </c>
      <c r="G8" s="18" t="s">
        <v>1</v>
      </c>
      <c r="H8" s="18" t="s">
        <v>10</v>
      </c>
      <c r="I8" s="18"/>
      <c r="J8" s="18"/>
      <c r="K8" s="16"/>
      <c r="L8" s="18" t="s">
        <v>18</v>
      </c>
      <c r="M8" s="18" t="s">
        <v>19</v>
      </c>
      <c r="O8" s="11"/>
    </row>
    <row r="9" spans="1:15" ht="14.4" thickBot="1" x14ac:dyDescent="0.3">
      <c r="D9" s="3"/>
      <c r="E9" s="3"/>
      <c r="O9" s="11"/>
    </row>
    <row r="10" spans="1:15" ht="30" customHeight="1" thickBot="1" x14ac:dyDescent="0.3">
      <c r="A10" s="28" t="s">
        <v>2</v>
      </c>
      <c r="B10" s="28"/>
      <c r="C10" s="28"/>
      <c r="D10" s="7">
        <v>1342612</v>
      </c>
      <c r="F10" s="7">
        <v>1394086</v>
      </c>
      <c r="G10" s="4"/>
      <c r="N10" s="9" t="str">
        <f>IF(D10=F28,"Explanation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2"/>
    </row>
    <row r="11" spans="1:15" ht="14.4" thickBot="1" x14ac:dyDescent="0.3">
      <c r="D11" s="4"/>
      <c r="F11" s="4"/>
      <c r="O11" s="11"/>
    </row>
    <row r="12" spans="1:15" ht="14.4" thickBot="1" x14ac:dyDescent="0.3">
      <c r="A12" s="31" t="s">
        <v>13</v>
      </c>
      <c r="B12" s="32"/>
      <c r="C12" s="33"/>
      <c r="D12" s="7">
        <v>14700</v>
      </c>
      <c r="F12" s="7">
        <v>14421</v>
      </c>
      <c r="G12" s="4">
        <f>D12-F12</f>
        <v>279</v>
      </c>
      <c r="H12" s="5">
        <f>IF((D12&gt;F12),(D12-F12)/F12,IF(D12&lt;F12,-(D12-F12)/F12,IF(D12=F12,0)))</f>
        <v>1.9346785937174954E-2</v>
      </c>
      <c r="I12" s="2">
        <f>IF(D12-F12&lt;500,0,IF(D12-F12&gt;500,1,IF(D12-F12=500,1)))</f>
        <v>0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9" t="str">
        <f>IF((L12="YES")*AND(I12+J12&lt;1),"Explanation not required, difference less than £500"," ")</f>
        <v xml:space="preserve"> </v>
      </c>
      <c r="O12" s="12"/>
    </row>
    <row r="13" spans="1:15" ht="14.4" thickBot="1" x14ac:dyDescent="0.3">
      <c r="D13" s="4"/>
      <c r="F13" s="4"/>
      <c r="G13" s="4"/>
      <c r="H13" s="5"/>
      <c r="K13" s="3"/>
      <c r="L13" s="3"/>
      <c r="M13" s="3"/>
      <c r="O13" s="11"/>
    </row>
    <row r="14" spans="1:15" ht="14.4" thickBot="1" x14ac:dyDescent="0.3">
      <c r="A14" s="26" t="s">
        <v>3</v>
      </c>
      <c r="B14" s="26"/>
      <c r="C14" s="26"/>
      <c r="D14" s="7">
        <v>277966</v>
      </c>
      <c r="F14" s="7">
        <v>84288</v>
      </c>
      <c r="G14" s="4">
        <f>D14-F14</f>
        <v>193678</v>
      </c>
      <c r="H14" s="5">
        <f>IF((D14&gt;F14),(D14-F14)/F14,IF(D14&lt;F14,-(D14-F14)/F14,IF(D14=F14,0)))</f>
        <v>2.2978122627182991</v>
      </c>
      <c r="I14" s="2">
        <f>IF(D14-F14&lt;500,0,IF(D14-F14&gt;500,1,IF(D14-F14=500,1)))</f>
        <v>1</v>
      </c>
      <c r="J14" s="2">
        <f>IF(F14-D14&lt;500,0,IF(F14-D14&gt;500,1,IF(F14-D14=500,1)))</f>
        <v>0</v>
      </c>
      <c r="K14" s="3">
        <f>IF(H14&lt;0.15,0,IF(H14&gt;0.15,1,IF(H14=0.15,1)))</f>
        <v>1</v>
      </c>
      <c r="L14" s="3" t="str">
        <f>IF(H14&lt;15%, "NO","YES")</f>
        <v>YES</v>
      </c>
      <c r="M14" s="3" t="str">
        <f>IF(ABS(G14)&lt;100000, "NO","YES")</f>
        <v>YES</v>
      </c>
      <c r="O14" s="9" t="s">
        <v>25</v>
      </c>
    </row>
    <row r="15" spans="1:15" x14ac:dyDescent="0.25">
      <c r="A15" s="6"/>
      <c r="B15" s="6"/>
      <c r="C15" s="6"/>
      <c r="D15" s="34"/>
      <c r="F15" s="34"/>
      <c r="G15" s="4"/>
      <c r="H15" s="5"/>
      <c r="K15" s="3"/>
      <c r="L15" s="3"/>
      <c r="M15" s="3"/>
      <c r="O15" s="35" t="s">
        <v>23</v>
      </c>
    </row>
    <row r="16" spans="1:15" x14ac:dyDescent="0.25">
      <c r="A16" s="6"/>
      <c r="B16" s="6"/>
      <c r="C16" s="6"/>
      <c r="D16" s="34"/>
      <c r="F16" s="34"/>
      <c r="G16" s="4"/>
      <c r="H16" s="5"/>
      <c r="K16" s="3"/>
      <c r="L16" s="3"/>
      <c r="M16" s="3"/>
      <c r="O16" s="35" t="s">
        <v>24</v>
      </c>
    </row>
    <row r="17" spans="1:15" x14ac:dyDescent="0.25">
      <c r="A17" s="6"/>
      <c r="B17" s="6"/>
      <c r="C17" s="6"/>
      <c r="D17" s="34"/>
      <c r="F17" s="34"/>
      <c r="G17" s="4"/>
      <c r="H17" s="5"/>
      <c r="K17" s="3"/>
      <c r="L17" s="3"/>
      <c r="M17" s="3"/>
      <c r="O17" s="35" t="s">
        <v>26</v>
      </c>
    </row>
    <row r="18" spans="1:15" ht="14.4" thickBot="1" x14ac:dyDescent="0.3">
      <c r="A18" s="6"/>
      <c r="B18" s="6"/>
      <c r="C18" s="6"/>
      <c r="D18" s="34"/>
      <c r="F18" s="34"/>
      <c r="G18" s="4"/>
      <c r="H18" s="5"/>
      <c r="K18" s="3"/>
      <c r="L18" s="3"/>
      <c r="M18" s="3"/>
      <c r="O18" s="12"/>
    </row>
    <row r="19" spans="1:15" ht="14.4" thickBot="1" x14ac:dyDescent="0.3">
      <c r="A19" s="26" t="s">
        <v>4</v>
      </c>
      <c r="B19" s="26"/>
      <c r="C19" s="26"/>
      <c r="D19" s="7">
        <v>9190</v>
      </c>
      <c r="F19" s="7">
        <v>10032</v>
      </c>
      <c r="G19" s="4">
        <f>D19-F19</f>
        <v>-842</v>
      </c>
      <c r="H19" s="5">
        <f>IF((D19&gt;F19),(D19-F19)/F19,IF(D19&lt;F19,-(D19-F19)/F19,IF(D19=F19,0)))</f>
        <v>8.3931419457735246E-2</v>
      </c>
      <c r="I19" s="2">
        <f>IF(D19-F19&lt;500,0,IF(D19-F19&gt;500,1,IF(D19-F19=500,1)))</f>
        <v>0</v>
      </c>
      <c r="J19" s="2">
        <f>IF(F19-D19&lt;500,0,IF(F19-D19&gt;500,1,IF(F19-D19=500,1)))</f>
        <v>1</v>
      </c>
      <c r="K19" s="3">
        <f>IF(H19&lt;0.15,0,IF(H19&gt;0.15,1,IF(H19=0.15,1)))</f>
        <v>0</v>
      </c>
      <c r="L19" s="3" t="str">
        <f>IF(H19&lt;15%, "NO","YES")</f>
        <v>NO</v>
      </c>
      <c r="M19" s="3" t="str">
        <f>IF(ABS(G19)&lt;100000, "NO","YES")</f>
        <v>NO</v>
      </c>
      <c r="N19" s="9" t="str">
        <f>IF((L19="YES")*AND(I19+J19&lt;1),"Explanation not required, difference less than £500"," ")</f>
        <v xml:space="preserve"> </v>
      </c>
      <c r="O19" s="11"/>
    </row>
    <row r="20" spans="1:15" ht="14.4" thickBot="1" x14ac:dyDescent="0.3">
      <c r="D20" s="4"/>
      <c r="F20" s="4"/>
      <c r="G20" s="4"/>
      <c r="H20" s="5"/>
      <c r="K20" s="3"/>
      <c r="L20" s="3"/>
      <c r="M20" s="3"/>
      <c r="O20" s="12"/>
    </row>
    <row r="21" spans="1:15" ht="14.4" thickBot="1" x14ac:dyDescent="0.3">
      <c r="A21" s="26" t="s">
        <v>7</v>
      </c>
      <c r="B21" s="26"/>
      <c r="C21" s="26"/>
      <c r="D21" s="7">
        <v>0</v>
      </c>
      <c r="F21" s="7">
        <v>0</v>
      </c>
      <c r="G21" s="4">
        <f>D21-F21</f>
        <v>0</v>
      </c>
      <c r="H21" s="5">
        <f>IF((D21&gt;F21),(D21-F21)/F21,IF(D21&lt;F21,-(D21-F21)/F21,IF(D21=F21,0)))</f>
        <v>0</v>
      </c>
      <c r="I21" s="2">
        <f>IF(D21-F21&lt;500,0,IF(D21-F21&gt;500,1,IF(D21-F21=500,1)))</f>
        <v>0</v>
      </c>
      <c r="J21" s="2">
        <f>IF(F21-D21&lt;500,0,IF(F21-D21&gt;500,1,IF(F21-D21=500,1)))</f>
        <v>0</v>
      </c>
      <c r="K21" s="3">
        <f>IF(H21&lt;0.15,0,IF(H21&gt;0.15,1,IF(H21=0.15,1)))</f>
        <v>0</v>
      </c>
      <c r="L21" s="3" t="str">
        <f>IF(H21&lt;15%, "NO","YES")</f>
        <v>NO</v>
      </c>
      <c r="M21" s="3" t="str">
        <f>IF(ABS(G21)&lt;100000, "NO","YES")</f>
        <v>NO</v>
      </c>
      <c r="N21" s="9" t="str">
        <f>IF((L21="YES")*AND(I21+J21&lt;1),"Explanation not required, difference less than £500"," ")</f>
        <v xml:space="preserve"> </v>
      </c>
      <c r="O21" s="11"/>
    </row>
    <row r="22" spans="1:15" ht="14.4" thickBot="1" x14ac:dyDescent="0.3">
      <c r="D22" s="4"/>
      <c r="F22" s="4"/>
      <c r="G22" s="4"/>
      <c r="H22" s="5"/>
      <c r="K22" s="3"/>
      <c r="L22" s="3"/>
      <c r="M22" s="3"/>
      <c r="O22" s="9" t="s">
        <v>27</v>
      </c>
    </row>
    <row r="23" spans="1:15" ht="14.4" thickBot="1" x14ac:dyDescent="0.3">
      <c r="A23" s="26" t="s">
        <v>14</v>
      </c>
      <c r="B23" s="26"/>
      <c r="C23" s="26"/>
      <c r="D23" s="7">
        <v>80122</v>
      </c>
      <c r="F23" s="7">
        <v>140151</v>
      </c>
      <c r="G23" s="4">
        <f>D23-F23</f>
        <v>-60029</v>
      </c>
      <c r="H23" s="5">
        <f>IF((D23&gt;F23),(D23-F23)/F23,IF(D23&lt;F23,-(D23-F23)/F23,IF(D23=F23,0)))</f>
        <v>0.42831660137994021</v>
      </c>
      <c r="I23" s="2">
        <f>IF(D23-F23&lt;500,0,IF(D23-F23&gt;500,1,IF(D23-F23=500,1)))</f>
        <v>0</v>
      </c>
      <c r="J23" s="2">
        <f>IF(F23-D23&lt;500,0,IF(F23-D23&gt;500,1,IF(F23-D23=500,1)))</f>
        <v>1</v>
      </c>
      <c r="K23" s="3">
        <f>IF(H23&lt;0.15,0,IF(H23&gt;0.15,1,IF(H23=0.15,1)))</f>
        <v>1</v>
      </c>
      <c r="L23" s="3" t="str">
        <f>IF(H23&lt;15%, "NO","YES")</f>
        <v>YES</v>
      </c>
      <c r="M23" s="3" t="str">
        <f>IF(ABS(G23)&lt;100000, "NO","YES")</f>
        <v>NO</v>
      </c>
      <c r="O23" s="9" t="s">
        <v>28</v>
      </c>
    </row>
    <row r="24" spans="1:15" x14ac:dyDescent="0.25">
      <c r="A24" s="6"/>
      <c r="B24" s="6"/>
      <c r="C24" s="6"/>
      <c r="D24" s="34"/>
      <c r="F24" s="34"/>
      <c r="G24" s="4"/>
      <c r="H24" s="5"/>
      <c r="K24" s="3"/>
      <c r="L24" s="3"/>
      <c r="M24" s="3"/>
      <c r="O24" s="9" t="s">
        <v>29</v>
      </c>
    </row>
    <row r="25" spans="1:15" x14ac:dyDescent="0.25">
      <c r="A25" s="6"/>
      <c r="B25" s="6"/>
      <c r="C25" s="6"/>
      <c r="D25" s="34"/>
      <c r="F25" s="34"/>
      <c r="G25" s="4"/>
      <c r="H25" s="5"/>
      <c r="K25" s="3"/>
      <c r="L25" s="3"/>
      <c r="M25" s="3"/>
      <c r="O25" s="9" t="s">
        <v>30</v>
      </c>
    </row>
    <row r="26" spans="1:15" x14ac:dyDescent="0.25">
      <c r="A26" s="6"/>
      <c r="B26" s="6"/>
      <c r="C26" s="6"/>
      <c r="D26" s="34"/>
      <c r="F26" s="34"/>
      <c r="G26" s="4"/>
      <c r="H26" s="5"/>
      <c r="K26" s="3"/>
      <c r="L26" s="3"/>
      <c r="M26" s="3"/>
      <c r="O26" s="11"/>
    </row>
    <row r="27" spans="1:15" ht="14.4" thickBot="1" x14ac:dyDescent="0.3">
      <c r="D27" s="4"/>
      <c r="F27" s="4"/>
      <c r="G27" s="4"/>
      <c r="H27" s="5"/>
      <c r="K27" s="3"/>
      <c r="L27" s="3"/>
      <c r="M27" s="3"/>
      <c r="O27" s="9"/>
    </row>
    <row r="28" spans="1:15" ht="14.4" thickBot="1" x14ac:dyDescent="0.3">
      <c r="A28" s="6" t="s">
        <v>5</v>
      </c>
      <c r="D28" s="21">
        <f>D10+D12+D14-D19-D21-D23</f>
        <v>1545966</v>
      </c>
      <c r="F28" s="21">
        <f>F10+F12+F14-F19-F21-F23</f>
        <v>1342612</v>
      </c>
      <c r="G28" s="4">
        <f>D28-F28</f>
        <v>203354</v>
      </c>
      <c r="H28" s="5">
        <f>IF((D28&gt;F28),(D28-F28)/F28,IF(D28&lt;F28,-(D28-F28)/F28,IF(D28=F28,0)))</f>
        <v>0.15146147956371611</v>
      </c>
      <c r="I28" s="2">
        <f>IF(D28-F28&lt;500,0,IF(D28-F28&gt;500,1,IF(D28-F28=500,1)))</f>
        <v>1</v>
      </c>
      <c r="J28" s="2">
        <f>IF(F28-D28&lt;500,0,IF(F28-D28&gt;500,1,IF(F28-D28=500,1)))</f>
        <v>0</v>
      </c>
      <c r="K28" s="3">
        <f>IF(H28&lt;0.15,0,IF(H28&gt;0.15,1,IF(H28=0.15,1)))</f>
        <v>1</v>
      </c>
      <c r="L28" s="3" t="str">
        <f>IF(H28&lt;15%, "NO","YES")</f>
        <v>YES</v>
      </c>
      <c r="M28" s="3" t="str">
        <f>IF(ABS(G28)&lt;100000, "NO","YES")</f>
        <v>YES</v>
      </c>
      <c r="O28" s="11"/>
    </row>
    <row r="29" spans="1:15" ht="14.4" thickBot="1" x14ac:dyDescent="0.3">
      <c r="D29" s="4"/>
      <c r="F29" s="4"/>
      <c r="G29" s="4"/>
      <c r="H29" s="5"/>
      <c r="K29" s="3"/>
      <c r="L29" s="3"/>
      <c r="M29" s="3"/>
      <c r="O29" s="9"/>
    </row>
    <row r="30" spans="1:15" ht="14.4" thickBot="1" x14ac:dyDescent="0.3">
      <c r="A30" s="26" t="s">
        <v>9</v>
      </c>
      <c r="B30" s="26"/>
      <c r="C30" s="26"/>
      <c r="D30" s="7">
        <v>1546061</v>
      </c>
      <c r="F30" s="7">
        <v>1342502</v>
      </c>
      <c r="G30" s="4">
        <f>D30-F30</f>
        <v>203559</v>
      </c>
      <c r="H30" s="5">
        <f>IF((D30&gt;F30),(D30-F30)/F30,IF(D30&lt;F30,-(D30-F30)/F30,IF(D30=F30,0)))</f>
        <v>0.15162658975554599</v>
      </c>
      <c r="I30" s="2">
        <f>IF(D30-F30&lt;500,0,IF(D30-F30&gt;500,1,IF(D30-F30=500,1)))</f>
        <v>1</v>
      </c>
      <c r="J30" s="2">
        <f>IF(F30-D30&lt;500,0,IF(F30-D30&gt;500,1,IF(F30-D30=500,1)))</f>
        <v>0</v>
      </c>
      <c r="K30" s="3">
        <f>IF(H30&lt;0.15,0,IF(H30&gt;0.15,1,IF(H30=0.15,1)))</f>
        <v>1</v>
      </c>
      <c r="L30" s="3" t="str">
        <f>IF(H30&lt;15%, "NO","YES")</f>
        <v>YES</v>
      </c>
      <c r="M30" s="3" t="str">
        <f>IF(ABS(G30)&lt;100000, "NO","YES")</f>
        <v>YES</v>
      </c>
      <c r="O30" s="11"/>
    </row>
    <row r="31" spans="1:15" ht="14.4" thickBot="1" x14ac:dyDescent="0.3">
      <c r="D31" s="4"/>
      <c r="F31" s="4"/>
      <c r="G31" s="4"/>
      <c r="H31" s="5"/>
      <c r="K31" s="3"/>
      <c r="L31" s="3"/>
      <c r="M31" s="3"/>
    </row>
    <row r="32" spans="1:15" ht="14.4" thickBot="1" x14ac:dyDescent="0.3">
      <c r="A32" s="26" t="s">
        <v>8</v>
      </c>
      <c r="B32" s="26"/>
      <c r="C32" s="26"/>
      <c r="D32" s="7">
        <v>142096</v>
      </c>
      <c r="F32" s="7">
        <v>317096</v>
      </c>
      <c r="G32" s="4">
        <f>D32-F32</f>
        <v>-175000</v>
      </c>
      <c r="H32" s="5">
        <f>IF((D32&gt;F32),(D32-F32)/F32,IF(D32&lt;F32,-(D32-F32)/F32,IF(D32=F32,0)))</f>
        <v>0.55188334132250172</v>
      </c>
      <c r="I32" s="2">
        <f>IF(D32-F32&lt;500,0,IF(D32-F32&gt;500,1,IF(D32-F32=500,1)))</f>
        <v>0</v>
      </c>
      <c r="J32" s="2">
        <f>IF(F32-D32&lt;500,0,IF(F32-D32&gt;500,1,IF(F32-D32=500,1)))</f>
        <v>1</v>
      </c>
      <c r="K32" s="3">
        <f>IF(H32&lt;0.15,0,IF(H32&gt;0.15,1,IF(H32=0.15,1)))</f>
        <v>1</v>
      </c>
      <c r="L32" s="3" t="str">
        <f>IF(H32&lt;15%, "NO","YES")</f>
        <v>YES</v>
      </c>
      <c r="M32" s="3" t="str">
        <f>IF(ABS(G32)&lt;100000, "NO","YES")</f>
        <v>YES</v>
      </c>
      <c r="O32" s="9" t="s">
        <v>31</v>
      </c>
    </row>
    <row r="33" spans="1:23" x14ac:dyDescent="0.25">
      <c r="A33" s="6"/>
      <c r="B33" s="6"/>
      <c r="C33" s="6"/>
      <c r="D33" s="34"/>
      <c r="F33" s="34"/>
      <c r="G33" s="4"/>
      <c r="H33" s="5"/>
      <c r="K33" s="3"/>
      <c r="L33" s="3"/>
      <c r="M33" s="3"/>
      <c r="O33" s="9" t="s">
        <v>32</v>
      </c>
    </row>
    <row r="34" spans="1:23" ht="15" customHeight="1" thickBot="1" x14ac:dyDescent="0.3">
      <c r="D34" s="4"/>
      <c r="F34" s="4"/>
      <c r="G34" s="4"/>
      <c r="H34" s="5"/>
      <c r="K34" s="3"/>
      <c r="L34" s="3"/>
      <c r="M34" s="3"/>
      <c r="O34" s="12"/>
      <c r="P34" s="15"/>
      <c r="Q34" s="15"/>
      <c r="R34" s="15"/>
      <c r="S34" s="15"/>
      <c r="T34" s="15"/>
      <c r="U34" s="15"/>
      <c r="V34" s="15"/>
      <c r="W34" s="15"/>
    </row>
    <row r="35" spans="1:23" ht="14.4" thickBot="1" x14ac:dyDescent="0.3">
      <c r="A35" s="26" t="s">
        <v>6</v>
      </c>
      <c r="B35" s="26"/>
      <c r="C35" s="26"/>
      <c r="D35" s="7">
        <v>0</v>
      </c>
      <c r="F35" s="7">
        <v>0</v>
      </c>
      <c r="G35" s="4">
        <f>D35-F35</f>
        <v>0</v>
      </c>
      <c r="H35" s="5">
        <f>IF((D35&gt;F35),(D35-F35)/F35,IF(D35&lt;F35,-(D35-F35)/F35,IF(D35=F35,0)))</f>
        <v>0</v>
      </c>
      <c r="I35" s="2">
        <f>IF(D35-F35&lt;500,0,IF(D35-F35&gt;500,1,IF(D35-F35=500,1)))</f>
        <v>0</v>
      </c>
      <c r="J35" s="2">
        <f>IF(F35-D35&lt;500,0,IF(F35-D35&gt;500,1,IF(F35-D35=500,1)))</f>
        <v>0</v>
      </c>
      <c r="K35" s="3">
        <f>IF(H35&lt;0.15,0,IF(H35&gt;0.15,1,IF(H35=0.15,1)))</f>
        <v>0</v>
      </c>
      <c r="L35" s="3" t="str">
        <f>IF(H35&lt;15%, "NO","YES")</f>
        <v>NO</v>
      </c>
      <c r="M35" s="3" t="str">
        <f>IF(ABS(G35)&lt;100000, "NO","YES")</f>
        <v>NO</v>
      </c>
      <c r="N35" s="9" t="str">
        <f>IF((L35="YES")*AND(I35+J35&lt;1),"Explanation not required, difference less than £500"," ")</f>
        <v xml:space="preserve"> </v>
      </c>
      <c r="O35" s="11"/>
      <c r="P35" s="15"/>
      <c r="Q35" s="15"/>
      <c r="R35" s="15"/>
      <c r="S35" s="15"/>
      <c r="T35" s="15"/>
      <c r="U35" s="15"/>
      <c r="V35" s="15"/>
      <c r="W35" s="15"/>
    </row>
    <row r="36" spans="1:23" x14ac:dyDescent="0.25">
      <c r="H36" s="5"/>
      <c r="K36" s="3"/>
      <c r="L36" s="3"/>
      <c r="M36" s="3"/>
    </row>
    <row r="37" spans="1:23" x14ac:dyDescent="0.25">
      <c r="C37" s="10"/>
    </row>
    <row r="38" spans="1:23" x14ac:dyDescent="0.25">
      <c r="O38" s="15"/>
    </row>
    <row r="39" spans="1:23" ht="17.399999999999999" x14ac:dyDescent="0.3">
      <c r="C39" s="22"/>
    </row>
    <row r="41" spans="1:23" ht="17.399999999999999" x14ac:dyDescent="0.3">
      <c r="C41" s="22"/>
    </row>
  </sheetData>
  <mergeCells count="12">
    <mergeCell ref="L7:M7"/>
    <mergeCell ref="A32:C32"/>
    <mergeCell ref="A35:C35"/>
    <mergeCell ref="A10:C10"/>
    <mergeCell ref="A12:C12"/>
    <mergeCell ref="A14:C14"/>
    <mergeCell ref="A19:C19"/>
    <mergeCell ref="A4:H4"/>
    <mergeCell ref="A21:C21"/>
    <mergeCell ref="A23:C23"/>
    <mergeCell ref="A1:K1"/>
    <mergeCell ref="A30:C30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3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D8D5-7255-4818-8989-3B9A0674671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6" ma:contentTypeDescription="Create a new document." ma:contentTypeScope="" ma:versionID="deb294c4a77975d965cb6f250139bd56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573ada6f779384b6ae8288e670e8a4f9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8E5E2D-8359-423C-B4BD-314EA3500208}">
  <ds:schemaRefs>
    <ds:schemaRef ds:uri="http://schemas.microsoft.com/office/2006/metadata/properties"/>
    <ds:schemaRef ds:uri="http://schemas.microsoft.com/office/infopath/2007/PartnerControls"/>
    <ds:schemaRef ds:uri="67569244-f879-40f9-924f-0b5754edfb0b"/>
    <ds:schemaRef ds:uri="16a7b4dc-aa79-4dfd-9258-d7ff05a94b9a"/>
  </ds:schemaRefs>
</ds:datastoreItem>
</file>

<file path=customXml/itemProps2.xml><?xml version="1.0" encoding="utf-8"?>
<ds:datastoreItem xmlns:ds="http://schemas.openxmlformats.org/officeDocument/2006/customXml" ds:itemID="{41A01111-3F67-47C8-825A-2FBB50879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Variances</vt:lpstr>
      <vt:lpstr>Sheet1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Helsington Parish Council</cp:lastModifiedBy>
  <cp:lastPrinted>2025-06-20T16:31:39Z</cp:lastPrinted>
  <dcterms:created xsi:type="dcterms:W3CDTF">2012-07-11T10:01:28Z</dcterms:created>
  <dcterms:modified xsi:type="dcterms:W3CDTF">2025-06-25T18:20:38Z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